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Лист1!$C$48</definedName>
    <definedName name="_xlnm.Print_Area" localSheetId="0">Лист1!$A$1:$E$60</definedName>
  </definedNames>
  <calcPr calcId="124519" refMode="R1C1"/>
</workbook>
</file>

<file path=xl/calcChain.xml><?xml version="1.0" encoding="utf-8"?>
<calcChain xmlns="http://schemas.openxmlformats.org/spreadsheetml/2006/main">
  <c r="E47" i="1"/>
  <c r="G61"/>
  <c r="E48"/>
  <c r="D43"/>
  <c r="D42"/>
  <c r="D40"/>
  <c r="D41"/>
  <c r="D44"/>
  <c r="E34"/>
  <c r="D34" s="1"/>
  <c r="D18"/>
  <c r="D39"/>
  <c r="D38"/>
  <c r="D37"/>
  <c r="D36"/>
  <c r="D35"/>
  <c r="D33"/>
  <c r="D32"/>
  <c r="D31"/>
  <c r="D30"/>
  <c r="D29"/>
  <c r="D28"/>
  <c r="D27"/>
  <c r="D26"/>
  <c r="D23"/>
  <c r="D22"/>
  <c r="D20"/>
  <c r="D19"/>
  <c r="D16"/>
  <c r="D14"/>
  <c r="D15"/>
  <c r="E25" l="1"/>
  <c r="D25" s="1"/>
  <c r="D47"/>
  <c r="D48" s="1"/>
  <c r="E24" l="1"/>
  <c r="E17"/>
  <c r="D21"/>
  <c r="D17" l="1"/>
  <c r="E45"/>
  <c r="D24"/>
</calcChain>
</file>

<file path=xl/sharedStrings.xml><?xml version="1.0" encoding="utf-8"?>
<sst xmlns="http://schemas.openxmlformats.org/spreadsheetml/2006/main" count="112" uniqueCount="104">
  <si>
    <t xml:space="preserve">Приложение 2 к договору управления </t>
  </si>
  <si>
    <t>многоквартирным домом</t>
  </si>
  <si>
    <t>№ ______ от «___» ____________ 201_ г.</t>
  </si>
  <si>
    <t>Характеристика МКД</t>
  </si>
  <si>
    <t>16 ти этажный кирпичный МКД</t>
  </si>
  <si>
    <t>Количество подъездов</t>
  </si>
  <si>
    <t>Общая площадь помещений собственников</t>
  </si>
  <si>
    <t>площадь жилых помещений</t>
  </si>
  <si>
    <t>площадь нежилых помещений</t>
  </si>
  <si>
    <t xml:space="preserve">Перечень обязательных видов работ и услуг по содержанию и обслуживанию общего имущества МКД </t>
  </si>
  <si>
    <t>Условия выполнения работ, оказания услуг</t>
  </si>
  <si>
    <t>Стоимость работ и услуг в год руб.</t>
  </si>
  <si>
    <t>Размер платы за 1 кв. м. площади помещений в месяц, руб.</t>
  </si>
  <si>
    <t>СОДЕРЖАНИЕ ОБЩЕГО ИМУЩЕСТВА</t>
  </si>
  <si>
    <t>Техническое обслуживание внутридомового инженерного оборудования</t>
  </si>
  <si>
    <t>Проведение технических осмотров, профилактического  ремонта и устранение незначительных неисправностей в системах отопления, водоснабжения, водоотведения, электроснабжения, а также: ремонт, регулировка, наладка и испытание систем центрального отопления; промывка, опрессовка, консервация и расконсервация системы центрального отопления; укрепление трубопроводов, мелкий  ремонт изоляции, проверка исправности канализационных вытяжек и устранение причин при обнаружении их неисправности и т.д.</t>
  </si>
  <si>
    <t>Техническое обслуживание конструктивных элементов зданий</t>
  </si>
  <si>
    <t>Проведение технических осмотров, профилактического  ремонта, устранение незначительных неисправностей в конструктивных элементах здания, смена и восстановление разбитых стекол;  ремонт и укрепление окон и дверей; очистка кровли от мусора, грязи, снега, наледи, снежных шапок и  сосулек и  т.д.</t>
  </si>
  <si>
    <t>Аварийно-ремонтное обслуживание</t>
  </si>
  <si>
    <t>круглосуточно на системах водоснабжения, водоотведния, теплоснабжения и энергообеспечения</t>
  </si>
  <si>
    <t>Санитарное содержание лестничных клеток</t>
  </si>
  <si>
    <t>4.1.</t>
  </si>
  <si>
    <t>влажное подметание лестничных площадок и маршей</t>
  </si>
  <si>
    <t>нижние три этажа  - 5 раз в неделю, выше третьего этажа - 2 раза в неделю</t>
  </si>
  <si>
    <t>4.2.</t>
  </si>
  <si>
    <t>мытье лестничных площадок и маршей</t>
  </si>
  <si>
    <t>2 раза в месяц</t>
  </si>
  <si>
    <t>4.3.</t>
  </si>
  <si>
    <t>мытье полов кабины лифтов</t>
  </si>
  <si>
    <t>5 раз в неделю</t>
  </si>
  <si>
    <t>4.4.</t>
  </si>
  <si>
    <t xml:space="preserve">влажная протирка стен, дверей, оконных ограждений, перил, чердачных лестниц, плафонов, почтовых ящикв, шкафов для электросчитков и слаботочных устройств, обметание пыли с потолков,влажная протирка  подоконников, отопительных приборов, </t>
  </si>
  <si>
    <t>1 раз в год</t>
  </si>
  <si>
    <t>4.5.</t>
  </si>
  <si>
    <t>влажная протирка стен, дверей, потолков и плафонов кабины лифта</t>
  </si>
  <si>
    <t>4.6.</t>
  </si>
  <si>
    <t>мытье окон</t>
  </si>
  <si>
    <t>2 раза в год</t>
  </si>
  <si>
    <t>Уборка земельного участка, входящего в состав общего имущества дома (стоимость средняя в год)</t>
  </si>
  <si>
    <t>5.1.</t>
  </si>
  <si>
    <t>холодный период</t>
  </si>
  <si>
    <t>5.1.1.</t>
  </si>
  <si>
    <t>подметание территории</t>
  </si>
  <si>
    <t xml:space="preserve">  1 раз в двое суток</t>
  </si>
  <si>
    <t>5.1.2.</t>
  </si>
  <si>
    <t>сдвигание свежевыпавшего снега в дни сильных снегопадов</t>
  </si>
  <si>
    <t xml:space="preserve"> 1 раз в сутки в дни сильных снегопадов</t>
  </si>
  <si>
    <t>5.1.3.</t>
  </si>
  <si>
    <t>посыпка территории пескосмесью</t>
  </si>
  <si>
    <t xml:space="preserve"> в дни гололеда не менее 1 раза в день</t>
  </si>
  <si>
    <t>5.1.4.</t>
  </si>
  <si>
    <t>очистка от наледи и льда крышек люков и пожарных колодцев</t>
  </si>
  <si>
    <t>1 раз в неделю</t>
  </si>
  <si>
    <t>5.1.5.</t>
  </si>
  <si>
    <t>очистка участков территории от снега и наледи при механизированной уборке</t>
  </si>
  <si>
    <t xml:space="preserve">по мере необходимости </t>
  </si>
  <si>
    <t>5.1.6.</t>
  </si>
  <si>
    <t>очистка контейнерной площадки</t>
  </si>
  <si>
    <t>5.1.7.</t>
  </si>
  <si>
    <t>сметание снега со ступеней и площадки перед входом в подъезд</t>
  </si>
  <si>
    <t>4 раза в неделю</t>
  </si>
  <si>
    <t>5.2.</t>
  </si>
  <si>
    <t>теплый период</t>
  </si>
  <si>
    <t>5.2.1.</t>
  </si>
  <si>
    <t>подметание территории с дни без осадков или в дни с осадками до 2 см</t>
  </si>
  <si>
    <t xml:space="preserve"> 1 раз в сутки</t>
  </si>
  <si>
    <t>5.2.2.</t>
  </si>
  <si>
    <t>частичная уборка территории в дни с осадками более 2 см</t>
  </si>
  <si>
    <t xml:space="preserve"> 1 раз в двое суток </t>
  </si>
  <si>
    <t>5.2.3.</t>
  </si>
  <si>
    <t>уборка и выкашивание газонов</t>
  </si>
  <si>
    <t>1 раз в двое суток</t>
  </si>
  <si>
    <t>5.2.4.</t>
  </si>
  <si>
    <t>уборка контейнерной площадки</t>
  </si>
  <si>
    <t xml:space="preserve">уборка приямков </t>
  </si>
  <si>
    <t>1 раз в месяц</t>
  </si>
  <si>
    <t>Дератизация, дезинсекция</t>
  </si>
  <si>
    <t>дератизация - 1 раз в квартал, дезинсекция - 2 раза в год</t>
  </si>
  <si>
    <t>Обслуживание  лифтов</t>
  </si>
  <si>
    <t>ежемесячно, согласно договору со специализированной организацией</t>
  </si>
  <si>
    <t>ИТОГО  содержание общего имущества в многоквартирном доме</t>
  </si>
  <si>
    <t>УПРАВЛЕНИЕ МНОГОКВАРТИРНЫМ ДОМОМ</t>
  </si>
  <si>
    <r>
      <t xml:space="preserve">ВСЕГО </t>
    </r>
    <r>
      <rPr>
        <b/>
        <u/>
        <sz val="13"/>
        <color rgb="FF000000"/>
        <rFont val="Times New Roman"/>
        <family val="1"/>
        <charset val="204"/>
      </rPr>
      <t xml:space="preserve">в месяц </t>
    </r>
    <r>
      <rPr>
        <b/>
        <sz val="13"/>
        <color rgb="FF000000"/>
        <rFont val="Times New Roman"/>
        <family val="1"/>
        <charset val="204"/>
      </rPr>
      <t xml:space="preserve">управление многоквартирным домом и содержание общего имущества в многоквартирном доме </t>
    </r>
  </si>
  <si>
    <t>Дополнительные услуги:</t>
  </si>
  <si>
    <t xml:space="preserve"> </t>
  </si>
  <si>
    <r>
      <t xml:space="preserve">Техническое обслуживание общедомовых приборов учета </t>
    </r>
    <r>
      <rPr>
        <sz val="11"/>
        <color rgb="FF000000"/>
        <rFont val="Times New Roman"/>
        <family val="1"/>
        <charset val="204"/>
      </rPr>
      <t xml:space="preserve">(тепловая энергия, горячее и холодное вводоснабжение) </t>
    </r>
  </si>
  <si>
    <t xml:space="preserve">Планирование работ по содержанию и ремонту общего имущества дома; планирование финансовых и технических ресурсов; осуществление ситематического контроля над качеством услуг и работ подрядных организаций и за исполнением договорных обязательств; проведение оплаты работ и услуг подрядных организаций в соответствии с заключенными договорами за надлежеащее качество работ и услуг, сбор платежей с нанимателей и собственников помещение, в т.ч. за коммунальные услуги, взискание задолженности по оплате ЖКУ; ведение технической документации по МКД, работа с населением, в т.ч. рассмотрение обращений и жалоб по качеству обслуживания; выполнение диспетчерских функций по приему заявок от населения и функций, связанных с регистрацией граждан и др. </t>
  </si>
  <si>
    <t>вывоз снега</t>
  </si>
  <si>
    <t>5.1.8.</t>
  </si>
  <si>
    <t>минимум 1 раз в год</t>
  </si>
  <si>
    <t>2) ХВС на нужды содержания общего имущества - 0,04 руб./м2</t>
  </si>
  <si>
    <t>3) ГВС на нужды содержания общего имущества - 0,07 руб./м2</t>
  </si>
  <si>
    <t>4) Водоотведение на содержание общего имущества - 0,04 руб./м2</t>
  </si>
  <si>
    <t>5) ЭЭ на содержание общего имущества - 1,12 руб./м2</t>
  </si>
  <si>
    <t>Перечень работ и услуг по содержанию и обслуживанию общего имущества МКД по адресу: ул. Пригородная 9 (строительный №5), являющегося объектом конкурса</t>
  </si>
  <si>
    <t>9) Теплоснабжение на нужды содержания общего имущества - 0,40 руб/м2</t>
  </si>
  <si>
    <t>Работы по обеспечению требований пожарной безопасности</t>
  </si>
  <si>
    <t>Осмотры и обеспечение работоспособного состояния средств противопожарной защиты</t>
  </si>
  <si>
    <t>5.2.5.</t>
  </si>
  <si>
    <t>Акарицидная обработка</t>
  </si>
  <si>
    <t>7) Сбор, вывоз и утилизация твердых бытовых отходов - 1,15 руб/м2</t>
  </si>
  <si>
    <t>1) Содержание ИТП - 0,32 руб./м2</t>
  </si>
  <si>
    <t>8) Содержание и обслуживание электрогенератора - 0,51 руб/м2</t>
  </si>
  <si>
    <t>6) Сбор, вывоз и утилизация крупногабаритных бытовых отходов - 0,57 руб/м2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</si>
</sst>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u/>
      <sz val="13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right"/>
    </xf>
    <xf numFmtId="0" fontId="2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3" borderId="0" xfId="0" applyFill="1"/>
    <xf numFmtId="4" fontId="2" fillId="0" borderId="6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1" fillId="0" borderId="0" xfId="0" applyFont="1"/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14" fontId="4" fillId="0" borderId="4" xfId="0" applyNumberFormat="1" applyFont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4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ill="1" applyBorder="1"/>
    <xf numFmtId="4" fontId="0" fillId="0" borderId="0" xfId="0" applyNumberFormat="1" applyFill="1"/>
    <xf numFmtId="0" fontId="0" fillId="0" borderId="0" xfId="0" applyFill="1"/>
    <xf numFmtId="0" fontId="12" fillId="4" borderId="0" xfId="0" applyFont="1" applyFill="1"/>
    <xf numFmtId="0" fontId="9" fillId="0" borderId="1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4"/>
  <sheetViews>
    <sheetView tabSelected="1" topLeftCell="B45" workbookViewId="0">
      <selection activeCell="D47" sqref="D47"/>
    </sheetView>
  </sheetViews>
  <sheetFormatPr defaultRowHeight="14.4"/>
  <cols>
    <col min="1" max="1" width="9" style="18" customWidth="1"/>
    <col min="2" max="2" width="31" customWidth="1"/>
    <col min="3" max="3" width="40.77734375" customWidth="1"/>
    <col min="4" max="4" width="22.33203125" customWidth="1"/>
    <col min="5" max="5" width="22.21875" customWidth="1"/>
  </cols>
  <sheetData>
    <row r="1" spans="1:7">
      <c r="D1" s="1" t="s">
        <v>0</v>
      </c>
    </row>
    <row r="2" spans="1:7">
      <c r="D2" s="1" t="s">
        <v>1</v>
      </c>
    </row>
    <row r="3" spans="1:7">
      <c r="D3" s="1" t="s">
        <v>2</v>
      </c>
    </row>
    <row r="4" spans="1:7">
      <c r="A4" s="19"/>
    </row>
    <row r="5" spans="1:7" ht="15" thickBot="1">
      <c r="A5" s="19"/>
    </row>
    <row r="6" spans="1:7" ht="47.4" customHeight="1" thickBot="1">
      <c r="A6" s="53" t="s">
        <v>94</v>
      </c>
      <c r="B6" s="55"/>
      <c r="C6" s="55"/>
      <c r="D6" s="55"/>
      <c r="E6" s="56"/>
    </row>
    <row r="7" spans="1:7" ht="15" thickBot="1">
      <c r="A7" s="46" t="s">
        <v>3</v>
      </c>
      <c r="B7" s="43"/>
      <c r="C7" s="50"/>
      <c r="D7" s="57" t="s">
        <v>4</v>
      </c>
      <c r="E7" s="49"/>
    </row>
    <row r="8" spans="1:7" ht="15" thickBot="1">
      <c r="A8" s="46" t="s">
        <v>5</v>
      </c>
      <c r="B8" s="43"/>
      <c r="C8" s="50"/>
      <c r="D8" s="51">
        <v>1</v>
      </c>
      <c r="E8" s="52"/>
    </row>
    <row r="9" spans="1:7" ht="15" thickBot="1">
      <c r="A9" s="46" t="s">
        <v>6</v>
      </c>
      <c r="B9" s="43"/>
      <c r="C9" s="47"/>
      <c r="D9" s="48">
        <v>7931.5</v>
      </c>
      <c r="E9" s="49"/>
    </row>
    <row r="10" spans="1:7" ht="15" thickBot="1">
      <c r="A10" s="46" t="s">
        <v>7</v>
      </c>
      <c r="B10" s="43"/>
      <c r="C10" s="47"/>
      <c r="D10" s="48">
        <v>7556.2</v>
      </c>
      <c r="E10" s="49"/>
    </row>
    <row r="11" spans="1:7" ht="15" thickBot="1">
      <c r="A11" s="46" t="s">
        <v>8</v>
      </c>
      <c r="B11" s="43"/>
      <c r="C11" s="50"/>
      <c r="D11" s="51">
        <v>375.3</v>
      </c>
      <c r="E11" s="52"/>
    </row>
    <row r="12" spans="1:7" ht="48" customHeight="1" thickBot="1">
      <c r="A12" s="53" t="s">
        <v>9</v>
      </c>
      <c r="B12" s="54"/>
      <c r="C12" s="2" t="s">
        <v>10</v>
      </c>
      <c r="D12" s="2" t="s">
        <v>11</v>
      </c>
      <c r="E12" s="2" t="s">
        <v>12</v>
      </c>
    </row>
    <row r="13" spans="1:7" ht="15" thickBot="1">
      <c r="A13" s="46" t="s">
        <v>13</v>
      </c>
      <c r="B13" s="43"/>
      <c r="C13" s="43"/>
      <c r="D13" s="43"/>
      <c r="E13" s="50"/>
    </row>
    <row r="14" spans="1:7" ht="171" customHeight="1" thickBot="1">
      <c r="A14" s="20">
        <v>1</v>
      </c>
      <c r="B14" s="2" t="s">
        <v>14</v>
      </c>
      <c r="C14" s="3" t="s">
        <v>15</v>
      </c>
      <c r="D14" s="12">
        <f>E14*D9*12</f>
        <v>308376.72000000003</v>
      </c>
      <c r="E14" s="11">
        <v>3.24</v>
      </c>
      <c r="G14" s="14"/>
    </row>
    <row r="15" spans="1:7" ht="113.4" customHeight="1" thickBot="1">
      <c r="A15" s="20">
        <v>2</v>
      </c>
      <c r="B15" s="2" t="s">
        <v>16</v>
      </c>
      <c r="C15" s="3" t="s">
        <v>17</v>
      </c>
      <c r="D15" s="12">
        <f>E15*D9*12</f>
        <v>160850.81999999998</v>
      </c>
      <c r="E15" s="11">
        <v>1.69</v>
      </c>
      <c r="G15" s="14"/>
    </row>
    <row r="16" spans="1:7" ht="39.6" customHeight="1" thickBot="1">
      <c r="A16" s="20">
        <v>3</v>
      </c>
      <c r="B16" s="2" t="s">
        <v>18</v>
      </c>
      <c r="C16" s="3" t="s">
        <v>19</v>
      </c>
      <c r="D16" s="12">
        <f>E16*D9*12</f>
        <v>115165.38</v>
      </c>
      <c r="E16" s="11">
        <v>1.21</v>
      </c>
      <c r="G16" s="14"/>
    </row>
    <row r="17" spans="1:9" ht="33" customHeight="1" thickBot="1">
      <c r="A17" s="20">
        <v>4</v>
      </c>
      <c r="B17" s="2" t="s">
        <v>20</v>
      </c>
      <c r="C17" s="4"/>
      <c r="D17" s="15">
        <f>(E17*D9)*12</f>
        <v>336454.23000000004</v>
      </c>
      <c r="E17" s="15">
        <f>E18+E19+E20+E21+E22+E23</f>
        <v>3.5350000000000006</v>
      </c>
      <c r="G17" s="17"/>
    </row>
    <row r="18" spans="1:9" ht="32.4" customHeight="1" thickBot="1">
      <c r="A18" s="20" t="s">
        <v>21</v>
      </c>
      <c r="B18" s="5" t="s">
        <v>22</v>
      </c>
      <c r="C18" s="6" t="s">
        <v>23</v>
      </c>
      <c r="D18" s="16">
        <f>E18*7931.5*12</f>
        <v>75190.62</v>
      </c>
      <c r="E18" s="16">
        <v>0.79</v>
      </c>
      <c r="G18" s="14"/>
    </row>
    <row r="19" spans="1:9" ht="26.4" customHeight="1" thickBot="1">
      <c r="A19" s="20" t="s">
        <v>24</v>
      </c>
      <c r="B19" s="5" t="s">
        <v>25</v>
      </c>
      <c r="C19" s="6" t="s">
        <v>26</v>
      </c>
      <c r="D19" s="16">
        <f>E19*D9*12</f>
        <v>84708.42</v>
      </c>
      <c r="E19" s="13">
        <v>0.89</v>
      </c>
      <c r="G19" s="14"/>
    </row>
    <row r="20" spans="1:9" ht="30" customHeight="1" thickBot="1">
      <c r="A20" s="20" t="s">
        <v>27</v>
      </c>
      <c r="B20" s="5" t="s">
        <v>28</v>
      </c>
      <c r="C20" s="6" t="s">
        <v>29</v>
      </c>
      <c r="D20" s="16">
        <f>E20*D9*12</f>
        <v>39022.979999999996</v>
      </c>
      <c r="E20" s="13">
        <v>0.41</v>
      </c>
      <c r="G20" s="14"/>
    </row>
    <row r="21" spans="1:9" ht="102" customHeight="1" thickBot="1">
      <c r="A21" s="20" t="s">
        <v>30</v>
      </c>
      <c r="B21" s="5" t="s">
        <v>31</v>
      </c>
      <c r="C21" s="6" t="s">
        <v>32</v>
      </c>
      <c r="D21" s="16">
        <f>E21*D9*12</f>
        <v>25698.06</v>
      </c>
      <c r="E21" s="13">
        <v>0.27</v>
      </c>
      <c r="G21" s="14"/>
    </row>
    <row r="22" spans="1:9" ht="36.6" customHeight="1" thickBot="1">
      <c r="A22" s="20" t="s">
        <v>33</v>
      </c>
      <c r="B22" s="5" t="s">
        <v>34</v>
      </c>
      <c r="C22" s="6" t="s">
        <v>26</v>
      </c>
      <c r="D22" s="16">
        <f>E22*D9*12</f>
        <v>22842.720000000001</v>
      </c>
      <c r="E22" s="13">
        <v>0.24</v>
      </c>
      <c r="G22" s="14"/>
    </row>
    <row r="23" spans="1:9" ht="24" customHeight="1" thickBot="1">
      <c r="A23" s="20" t="s">
        <v>35</v>
      </c>
      <c r="B23" s="5" t="s">
        <v>36</v>
      </c>
      <c r="C23" s="6" t="s">
        <v>37</v>
      </c>
      <c r="D23" s="16">
        <f>E23*D9*12</f>
        <v>88991.430000000008</v>
      </c>
      <c r="E23" s="16">
        <v>0.93500000000000005</v>
      </c>
      <c r="G23" s="14"/>
    </row>
    <row r="24" spans="1:9" ht="65.400000000000006" customHeight="1" thickBot="1">
      <c r="A24" s="20">
        <v>5</v>
      </c>
      <c r="B24" s="2" t="s">
        <v>38</v>
      </c>
      <c r="C24" s="4"/>
      <c r="D24" s="12">
        <f>E24*D9*12</f>
        <v>551318.56499999994</v>
      </c>
      <c r="E24" s="12">
        <f>(E25+E34)/2</f>
        <v>5.7924999999999995</v>
      </c>
    </row>
    <row r="25" spans="1:9" ht="23.4" customHeight="1" thickBot="1">
      <c r="A25" s="20" t="s">
        <v>39</v>
      </c>
      <c r="B25" s="7" t="s">
        <v>40</v>
      </c>
      <c r="C25" s="8"/>
      <c r="D25" s="16">
        <f>E25*D9*6</f>
        <v>342640.8</v>
      </c>
      <c r="E25" s="16">
        <f>E26+E27+E28+E29+E30+E31+E32+E33</f>
        <v>7.1999999999999993</v>
      </c>
      <c r="G25" s="14"/>
    </row>
    <row r="26" spans="1:9" ht="25.8" customHeight="1" thickBot="1">
      <c r="A26" s="20" t="s">
        <v>41</v>
      </c>
      <c r="B26" s="6" t="s">
        <v>42</v>
      </c>
      <c r="C26" s="6" t="s">
        <v>43</v>
      </c>
      <c r="D26" s="16">
        <f>E26*D9*6</f>
        <v>21890.940000000002</v>
      </c>
      <c r="E26" s="13">
        <v>0.46</v>
      </c>
    </row>
    <row r="27" spans="1:9" ht="48" customHeight="1" thickBot="1">
      <c r="A27" s="20" t="s">
        <v>44</v>
      </c>
      <c r="B27" s="6" t="s">
        <v>45</v>
      </c>
      <c r="C27" s="6" t="s">
        <v>46</v>
      </c>
      <c r="D27" s="16">
        <f>E27*D9*6</f>
        <v>84232.53</v>
      </c>
      <c r="E27" s="13">
        <v>1.77</v>
      </c>
    </row>
    <row r="28" spans="1:9" ht="39" customHeight="1" thickBot="1">
      <c r="A28" s="20" t="s">
        <v>47</v>
      </c>
      <c r="B28" s="6" t="s">
        <v>48</v>
      </c>
      <c r="C28" s="6" t="s">
        <v>49</v>
      </c>
      <c r="D28" s="16">
        <f>E28*D9*6</f>
        <v>18083.82</v>
      </c>
      <c r="E28" s="13">
        <v>0.38</v>
      </c>
    </row>
    <row r="29" spans="1:9" ht="48" customHeight="1" thickBot="1">
      <c r="A29" s="21" t="s">
        <v>50</v>
      </c>
      <c r="B29" s="9" t="s">
        <v>51</v>
      </c>
      <c r="C29" s="9" t="s">
        <v>52</v>
      </c>
      <c r="D29" s="24">
        <f>E29*D9*6</f>
        <v>41878.32</v>
      </c>
      <c r="E29" s="13">
        <v>0.88</v>
      </c>
    </row>
    <row r="30" spans="1:9" ht="48.6" customHeight="1" thickBot="1">
      <c r="A30" s="20" t="s">
        <v>53</v>
      </c>
      <c r="B30" s="6" t="s">
        <v>54</v>
      </c>
      <c r="C30" s="6" t="s">
        <v>55</v>
      </c>
      <c r="D30" s="24">
        <f>E30*D9*6</f>
        <v>24746.28</v>
      </c>
      <c r="E30" s="13">
        <v>0.52</v>
      </c>
    </row>
    <row r="31" spans="1:9" ht="36.6" customHeight="1" thickBot="1">
      <c r="A31" s="20" t="s">
        <v>56</v>
      </c>
      <c r="B31" s="6" t="s">
        <v>57</v>
      </c>
      <c r="C31" s="6" t="s">
        <v>29</v>
      </c>
      <c r="D31" s="16">
        <f>E31*D9*6</f>
        <v>14752.59</v>
      </c>
      <c r="E31" s="16">
        <v>0.31</v>
      </c>
      <c r="I31" t="s">
        <v>84</v>
      </c>
    </row>
    <row r="32" spans="1:9" ht="49.8" customHeight="1" thickBot="1">
      <c r="A32" s="20" t="s">
        <v>58</v>
      </c>
      <c r="B32" s="6" t="s">
        <v>59</v>
      </c>
      <c r="C32" s="6" t="s">
        <v>60</v>
      </c>
      <c r="D32" s="16">
        <f>E32*D9*6</f>
        <v>13800.809999999998</v>
      </c>
      <c r="E32" s="16">
        <v>0.28999999999999998</v>
      </c>
    </row>
    <row r="33" spans="1:10" ht="49.8" customHeight="1" thickBot="1">
      <c r="A33" s="30" t="s">
        <v>88</v>
      </c>
      <c r="B33" s="6" t="s">
        <v>87</v>
      </c>
      <c r="C33" s="6" t="s">
        <v>89</v>
      </c>
      <c r="D33" s="16">
        <f>E33*D9*6</f>
        <v>123255.51</v>
      </c>
      <c r="E33" s="16">
        <v>2.59</v>
      </c>
    </row>
    <row r="34" spans="1:10" ht="20.399999999999999" customHeight="1" thickBot="1">
      <c r="A34" s="20" t="s">
        <v>61</v>
      </c>
      <c r="B34" s="7" t="s">
        <v>62</v>
      </c>
      <c r="C34" s="6"/>
      <c r="D34" s="16">
        <f>E34*D9*6</f>
        <v>208677.76499999996</v>
      </c>
      <c r="E34" s="16">
        <f>E35+E36+E37+E38+E39</f>
        <v>4.3849999999999998</v>
      </c>
      <c r="G34" s="14"/>
    </row>
    <row r="35" spans="1:10" ht="42.6" customHeight="1" thickBot="1">
      <c r="A35" s="20" t="s">
        <v>63</v>
      </c>
      <c r="B35" s="6" t="s">
        <v>64</v>
      </c>
      <c r="C35" s="6" t="s">
        <v>65</v>
      </c>
      <c r="D35" s="16">
        <f>E35*D9*6</f>
        <v>87087.87</v>
      </c>
      <c r="E35" s="16">
        <v>1.83</v>
      </c>
    </row>
    <row r="36" spans="1:10" ht="34.200000000000003" customHeight="1" thickBot="1">
      <c r="A36" s="20" t="s">
        <v>66</v>
      </c>
      <c r="B36" s="6" t="s">
        <v>67</v>
      </c>
      <c r="C36" s="6" t="s">
        <v>68</v>
      </c>
      <c r="D36" s="16">
        <f>E36*D9*6</f>
        <v>20939.16</v>
      </c>
      <c r="E36" s="16">
        <v>0.44</v>
      </c>
    </row>
    <row r="37" spans="1:10" ht="27" customHeight="1" thickBot="1">
      <c r="A37" s="20" t="s">
        <v>69</v>
      </c>
      <c r="B37" s="6" t="s">
        <v>70</v>
      </c>
      <c r="C37" s="6" t="s">
        <v>71</v>
      </c>
      <c r="D37" s="16">
        <f>E37*D9*6</f>
        <v>39022.979999999996</v>
      </c>
      <c r="E37" s="16">
        <v>0.82</v>
      </c>
    </row>
    <row r="38" spans="1:10" ht="29.4" customHeight="1" thickBot="1">
      <c r="A38" s="20" t="s">
        <v>72</v>
      </c>
      <c r="B38" s="6" t="s">
        <v>73</v>
      </c>
      <c r="C38" s="6" t="s">
        <v>29</v>
      </c>
      <c r="D38" s="16">
        <f>E38*D9*6</f>
        <v>15704.369999999999</v>
      </c>
      <c r="E38" s="16">
        <v>0.33</v>
      </c>
    </row>
    <row r="39" spans="1:10" ht="21" customHeight="1" thickBot="1">
      <c r="A39" s="20" t="s">
        <v>98</v>
      </c>
      <c r="B39" s="6" t="s">
        <v>74</v>
      </c>
      <c r="C39" s="6" t="s">
        <v>75</v>
      </c>
      <c r="D39" s="16">
        <f>E39*D9*6</f>
        <v>45923.385000000002</v>
      </c>
      <c r="E39" s="16">
        <v>0.96499999999999997</v>
      </c>
    </row>
    <row r="40" spans="1:10" ht="26.4" customHeight="1" thickBot="1">
      <c r="A40" s="20">
        <v>6</v>
      </c>
      <c r="B40" s="2" t="s">
        <v>76</v>
      </c>
      <c r="C40" s="2" t="s">
        <v>77</v>
      </c>
      <c r="D40" s="12">
        <f>E40*12*7931.5</f>
        <v>14276.699999999999</v>
      </c>
      <c r="E40" s="12">
        <v>0.15</v>
      </c>
    </row>
    <row r="41" spans="1:10" ht="26.4" customHeight="1" thickBot="1">
      <c r="A41" s="20">
        <v>7</v>
      </c>
      <c r="B41" s="2" t="s">
        <v>78</v>
      </c>
      <c r="C41" s="2" t="s">
        <v>79</v>
      </c>
      <c r="D41" s="12">
        <f>E41*12*7931.5</f>
        <v>183693.54</v>
      </c>
      <c r="E41" s="12">
        <v>1.93</v>
      </c>
    </row>
    <row r="42" spans="1:10" ht="49.8" customHeight="1" thickBot="1">
      <c r="A42" s="20">
        <v>8</v>
      </c>
      <c r="B42" s="2" t="s">
        <v>96</v>
      </c>
      <c r="C42" s="2" t="s">
        <v>97</v>
      </c>
      <c r="D42" s="12">
        <f>E42*7931.5*12</f>
        <v>86611.98</v>
      </c>
      <c r="E42" s="12">
        <v>0.91</v>
      </c>
    </row>
    <row r="43" spans="1:10" ht="49.8" customHeight="1" thickBot="1">
      <c r="A43" s="20">
        <v>9</v>
      </c>
      <c r="B43" s="2" t="s">
        <v>99</v>
      </c>
      <c r="C43" s="2" t="s">
        <v>32</v>
      </c>
      <c r="D43" s="12">
        <f>E43*7931.5*12</f>
        <v>61865.700000000004</v>
      </c>
      <c r="E43" s="12">
        <v>0.65</v>
      </c>
    </row>
    <row r="44" spans="1:10" ht="70.2" customHeight="1" thickBot="1">
      <c r="A44" s="20">
        <v>10</v>
      </c>
      <c r="B44" s="2" t="s">
        <v>85</v>
      </c>
      <c r="C44" s="2" t="s">
        <v>79</v>
      </c>
      <c r="D44" s="12">
        <f>E44*7931.5*12</f>
        <v>117068.93999999999</v>
      </c>
      <c r="E44" s="12">
        <v>1.23</v>
      </c>
    </row>
    <row r="45" spans="1:10" ht="52.8" customHeight="1" thickBot="1">
      <c r="A45" s="41" t="s">
        <v>80</v>
      </c>
      <c r="B45" s="42"/>
      <c r="C45" s="10"/>
      <c r="D45" s="12">
        <v>1799958.75</v>
      </c>
      <c r="E45" s="12">
        <f>E44+E43+E42+E41+E24+E17+E16+E15+E14</f>
        <v>20.1875</v>
      </c>
      <c r="G45" s="38"/>
      <c r="H45" s="17"/>
    </row>
    <row r="46" spans="1:10" ht="15" thickBot="1">
      <c r="A46" s="43" t="s">
        <v>81</v>
      </c>
      <c r="B46" s="44"/>
      <c r="C46" s="43"/>
      <c r="D46" s="43"/>
      <c r="E46" s="43"/>
    </row>
    <row r="47" spans="1:10" ht="279" customHeight="1" thickBot="1">
      <c r="A47" s="22">
        <v>11</v>
      </c>
      <c r="B47" s="23" t="s">
        <v>81</v>
      </c>
      <c r="C47" s="3" t="s">
        <v>86</v>
      </c>
      <c r="D47" s="12">
        <f>E47*D9*12</f>
        <v>190356</v>
      </c>
      <c r="E47" s="12">
        <f>2</f>
        <v>2</v>
      </c>
      <c r="J47" t="s">
        <v>84</v>
      </c>
    </row>
    <row r="48" spans="1:10" ht="80.400000000000006" customHeight="1" thickBot="1">
      <c r="A48" s="41" t="s">
        <v>82</v>
      </c>
      <c r="B48" s="45"/>
      <c r="C48" s="10"/>
      <c r="D48" s="25">
        <f>D47+D45</f>
        <v>1990314.75</v>
      </c>
      <c r="E48" s="12">
        <f>E47+E45</f>
        <v>22.1875</v>
      </c>
    </row>
    <row r="50" spans="1:7" ht="15.6">
      <c r="B50" s="26" t="s">
        <v>83</v>
      </c>
      <c r="C50" t="s">
        <v>84</v>
      </c>
    </row>
    <row r="51" spans="1:7" ht="15.6">
      <c r="B51" s="27"/>
    </row>
    <row r="52" spans="1:7" s="33" customFormat="1">
      <c r="A52" s="32"/>
      <c r="B52" s="33" t="s">
        <v>101</v>
      </c>
      <c r="C52" s="28"/>
      <c r="D52" s="34"/>
      <c r="E52" s="28"/>
      <c r="F52" s="28"/>
      <c r="G52" s="31">
        <v>0.32</v>
      </c>
    </row>
    <row r="53" spans="1:7" s="33" customFormat="1">
      <c r="A53" s="32"/>
      <c r="B53" s="33" t="s">
        <v>90</v>
      </c>
      <c r="C53" s="28"/>
      <c r="D53" s="34"/>
      <c r="E53" s="28"/>
      <c r="F53" s="28"/>
      <c r="G53" s="31">
        <v>0.04</v>
      </c>
    </row>
    <row r="54" spans="1:7" s="33" customFormat="1">
      <c r="A54" s="32"/>
      <c r="B54" s="33" t="s">
        <v>91</v>
      </c>
      <c r="C54" s="28"/>
      <c r="D54" s="34"/>
      <c r="E54" s="28"/>
      <c r="F54" s="28"/>
      <c r="G54" s="31">
        <v>7.0000000000000007E-2</v>
      </c>
    </row>
    <row r="55" spans="1:7" s="33" customFormat="1">
      <c r="A55" s="32"/>
      <c r="B55" s="33" t="s">
        <v>92</v>
      </c>
      <c r="C55" s="28"/>
      <c r="D55" s="34"/>
      <c r="E55" s="28"/>
      <c r="F55" s="28"/>
      <c r="G55" s="36">
        <v>0.04</v>
      </c>
    </row>
    <row r="56" spans="1:7" s="33" customFormat="1">
      <c r="A56" s="32"/>
      <c r="B56" s="33" t="s">
        <v>93</v>
      </c>
      <c r="C56" s="28"/>
      <c r="D56" s="34"/>
      <c r="E56" s="28"/>
      <c r="F56" s="28"/>
      <c r="G56" s="36">
        <v>1.1200000000000001</v>
      </c>
    </row>
    <row r="57" spans="1:7" s="33" customFormat="1">
      <c r="A57" s="32"/>
      <c r="B57" s="29" t="s">
        <v>103</v>
      </c>
      <c r="C57" s="31"/>
      <c r="D57" s="35"/>
      <c r="E57" s="31"/>
      <c r="F57" s="31"/>
      <c r="G57" s="36">
        <v>0.56999999999999995</v>
      </c>
    </row>
    <row r="58" spans="1:7" s="33" customFormat="1">
      <c r="A58" s="32"/>
      <c r="B58" s="31" t="s">
        <v>100</v>
      </c>
      <c r="D58" s="35"/>
      <c r="G58" s="36">
        <v>1.1499999999999999</v>
      </c>
    </row>
    <row r="59" spans="1:7" s="33" customFormat="1">
      <c r="A59" s="32"/>
      <c r="B59" s="37" t="s">
        <v>102</v>
      </c>
      <c r="D59" s="35"/>
      <c r="G59" s="36">
        <v>0.51</v>
      </c>
    </row>
    <row r="60" spans="1:7" s="33" customFormat="1">
      <c r="A60" s="32"/>
      <c r="B60" s="36" t="s">
        <v>95</v>
      </c>
      <c r="D60" s="35"/>
      <c r="G60" s="36">
        <v>0.4</v>
      </c>
    </row>
    <row r="61" spans="1:7">
      <c r="G61" s="40">
        <f>SUM(G52:G60)</f>
        <v>4.2200000000000006</v>
      </c>
    </row>
    <row r="64" spans="1:7">
      <c r="C64" s="39"/>
    </row>
  </sheetData>
  <mergeCells count="16">
    <mergeCell ref="A9:C9"/>
    <mergeCell ref="D9:E9"/>
    <mergeCell ref="A6:E6"/>
    <mergeCell ref="A7:C7"/>
    <mergeCell ref="D7:E7"/>
    <mergeCell ref="A8:C8"/>
    <mergeCell ref="D8:E8"/>
    <mergeCell ref="A45:B45"/>
    <mergeCell ref="A46:E46"/>
    <mergeCell ref="A48:B48"/>
    <mergeCell ref="A10:C10"/>
    <mergeCell ref="D10:E10"/>
    <mergeCell ref="A11:C11"/>
    <mergeCell ref="D11:E11"/>
    <mergeCell ref="A12:B12"/>
    <mergeCell ref="A13:E13"/>
  </mergeCells>
  <pageMargins left="0.7" right="0.7" top="0.75" bottom="0.75" header="0.3" footer="0.3"/>
  <pageSetup paperSize="9" scale="61" orientation="portrait" r:id="rId1"/>
  <rowBreaks count="1" manualBreakCount="1">
    <brk id="2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Лист1!_GoBack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2018-12-01T03:23:44Z</cp:lastPrinted>
  <dcterms:created xsi:type="dcterms:W3CDTF">2018-03-05T01:14:45Z</dcterms:created>
  <dcterms:modified xsi:type="dcterms:W3CDTF">2018-12-01T05:45:14Z</dcterms:modified>
</cp:coreProperties>
</file>